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10" documentId="8_{DAA2FCBD-8118-4C35-A404-04E659D10CDD}" xr6:coauthVersionLast="47" xr6:coauthVersionMax="47" xr10:uidLastSave="{4D2AB33D-5BF6-4814-A952-8A1C3F949855}"/>
  <workbookProtection workbookAlgorithmName="SHA-512" workbookHashValue="DVN7rhwheOGpbfCwj5HK8qTF8RiPp8qxHeKUHzvk1c44bDVcZqs1efLnFvz2eBQJ35QgCf/JS4F3TZNC2T3+/w==" workbookSaltValue="jZ9F5bBakkRLJNXE8YwjzQ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<sst xmlns="http://schemas.openxmlformats.org/spreadsheetml/2006/main" count="296" uniqueCount="286">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</sst>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3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border>
        <left style="thin">
          <color theme="4"/>
        </left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2" dataDxfId="101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100"/>
    <tableColumn id="1" xr3:uid="{AB87F954-A09F-4CE1-B886-21821EAC08D3}" name="FR" dataDxfId="99"/>
    <tableColumn id="2" xr3:uid="{2666DAF2-62EB-45FD-B3D5-0CB6E845FDC3}" name="NL" dataDxfId="9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7" dataDxfId="96">
  <autoFilter ref="G2:I5" xr:uid="{95C1B23C-E766-4CD6-9C2D-953166F8526A}"/>
  <tableColumns count="3">
    <tableColumn id="1" xr3:uid="{560F447D-7251-4111-BBB8-B056C9AE5136}" name="List1" dataDxfId="95">
      <calculatedColumnFormula>IF(FN="FR",TLijstJaNee[[#This Row],[Fr]],TLijstJaNee[[#This Row],[NL]])</calculatedColumnFormula>
    </tableColumn>
    <tableColumn id="2" xr3:uid="{47E93477-F0A7-4FC0-A4B9-64CCBBFF0963}" name="Fr" dataDxfId="94"/>
    <tableColumn id="3" xr3:uid="{C01B6AF3-3326-4729-878E-4D7124C21EB9}" name="NL" dataDxfId="9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2" dataDxfId="91">
  <autoFilter ref="B2:P39" xr:uid="{0EC3F3EB-678F-4999-AE0F-7A0F4615E62A}"/>
  <tableColumns count="15">
    <tableColumn id="1" xr3:uid="{972AF118-7219-4341-B233-D3EA9B3B32D6}" name="base 2013" dataDxfId="90"/>
    <tableColumn id="2" xr3:uid="{773C431D-695E-41CE-BC81-3E9E051C5E6A}" name="1" dataDxfId="89"/>
    <tableColumn id="3" xr3:uid="{1CAD74B9-9FEE-45DE-B89D-2E450CD63620}" name="2" dataDxfId="88"/>
    <tableColumn id="4" xr3:uid="{6A4BE6BA-2CC7-4EC3-B573-8DAFD9346CDA}" name="3" dataDxfId="87"/>
    <tableColumn id="5" xr3:uid="{1DCC210E-2F4C-4815-A851-E0C4CCAADDB8}" name="4" dataDxfId="86"/>
    <tableColumn id="6" xr3:uid="{4906EE86-4988-44A3-8C60-88CF07F5B068}" name="5" dataDxfId="85"/>
    <tableColumn id="7" xr3:uid="{687E9BA8-6834-48FD-958C-B118DE8ABC37}" name="6" dataDxfId="84"/>
    <tableColumn id="8" xr3:uid="{8DF8D5A5-1009-4567-8CAA-572079EDF123}" name="7" dataDxfId="83"/>
    <tableColumn id="9" xr3:uid="{B4A318C2-6DA2-480C-9C3C-DDADB7753E2F}" name="8" dataDxfId="82"/>
    <tableColumn id="10" xr3:uid="{4F11CF0C-8298-4C37-9553-BAD1279A802D}" name="9" dataDxfId="81"/>
    <tableColumn id="11" xr3:uid="{610A362A-15D5-4817-8841-90DFFAD69969}" name="10" dataDxfId="80"/>
    <tableColumn id="12" xr3:uid="{3223A093-0F58-4B0A-8CAB-B33F554E82A0}" name="11" dataDxfId="79"/>
    <tableColumn id="13" xr3:uid="{DB23F6EE-AF81-4E5E-9A05-D2E9D21DDFAD}" name="12" dataDxfId="78"/>
    <tableColumn id="14" xr3:uid="{9AA0F82A-C042-48AC-A35F-5016EEEB0291}" name="Year" dataDxfId="77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6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5" dataDxfId="74">
  <autoFilter ref="U2:Y15" xr:uid="{8F38CE59-9A51-4DEF-B163-BBA9A54DC98F}"/>
  <tableColumns count="5">
    <tableColumn id="1" xr3:uid="{9C27E8A5-C12A-4723-A93A-7DE3A39F7491}" name="M" dataDxfId="73"/>
    <tableColumn id="5" xr3:uid="{0F1CCD74-009A-4C23-BFD5-2C94AFD8207E}" name="Index1" dataDxfId="72">
      <calculatedColumnFormula>C30</calculatedColumnFormula>
    </tableColumn>
    <tableColumn id="4" xr3:uid="{83980A69-BA98-420F-A856-09C8DC84D9DF}" name="Index2" dataDxfId="71">
      <calculatedColumnFormula>N31</calculatedColumnFormula>
    </tableColumn>
    <tableColumn id="2" xr3:uid="{BECDD3B4-8D21-4928-AFE4-38FB0F9978F2}" name="E" dataDxfId="70"/>
    <tableColumn id="3" xr3:uid="{6973824E-6B76-4FEA-96F4-C5802290964A}" name="FG" dataDxfId="6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B2" sqref="B2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Cette version ne peut être utilisée que pour le calcul de l'ajustement des prix des loyers des baux d'habitation jusqu'au 30/11/2024.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Prochaine mise à jour du module (= Ajout de l'indice 11/2024) le 5/12/2024</v>
      </c>
      <c r="C3" s="32"/>
      <c r="D3" s="32"/>
      <c r="E3" s="32"/>
      <c r="F3" s="153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3"/>
      <c r="H3" s="153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V2024_11</v>
      </c>
      <c r="H4" s="135" t="s">
        <v>1</v>
      </c>
      <c r="I4" s="67"/>
      <c r="J4" s="32" t="str">
        <f>IF(FN="NL",VLOOKUP(49,Taal!B2:D63,3,FALSE),VLOOKUP(49,Taal!B2:D63,2,FALSE))</f>
        <v>Choix de langue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Module de calcul - Ajustement du loyer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Remplissez les différents champs.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Il s'agit d'un logement situé en Région de Bruxelles-Capitale?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Il s'agit d'un bail d'habitation?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Il s'agit d'un bail d'habitation écrit?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Date de conclusion du bail d'habitation. (jj/mm/aaaa) ou inconnu (?)</v>
      </c>
      <c r="C9" s="43"/>
      <c r="D9" s="43"/>
      <c r="E9" s="43"/>
      <c r="F9" s="43"/>
      <c r="G9" s="157"/>
      <c r="H9" s="158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Date de début du bail d'habitation. (jj/mm/aaaa)</v>
      </c>
      <c r="C10" s="43"/>
      <c r="D10" s="43"/>
      <c r="E10" s="43"/>
      <c r="F10" s="43"/>
      <c r="G10" s="159"/>
      <c r="H10" s="160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Etes-vous sûr de cette date ? Si oui, ignorez ce commentaire.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Le contrat exclut-il expressément l'indexation?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Le bail d'habitation écrit a été enregistré?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Date d'enregistrement du contrat  (jj/mm/aaaa) ou inconnu (?).</v>
      </c>
      <c r="C13" s="46"/>
      <c r="D13" s="46"/>
      <c r="E13" s="46"/>
      <c r="F13" s="46"/>
      <c r="G13" s="157"/>
      <c r="H13" s="158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Le certificat PEB a-t-il été présentée au locataire 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Date à laquelle le certificat PEB a été remise au locataire  (jj/mm/aaaa) ou inconnu (?).</v>
      </c>
      <c r="C15" s="46"/>
      <c r="D15" s="46"/>
      <c r="E15" s="46"/>
      <c r="F15" s="46"/>
      <c r="G15" s="157"/>
      <c r="H15" s="158"/>
      <c r="I15" s="33"/>
      <c r="J15" s="145"/>
      <c r="K15" s="57" t="str">
        <f ca="1">IF(EPBDatum&gt;TODAY(),IF(FN="NL",VLOOKUP(40,Taal!B2:D63,3,FALSE),VLOOKUP(40,Taal!B2:D63,2,FALSE)),"")</f>
        <v>Etes-vous sûr de cette date ? Si oui, ignorez ce commentaire.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>Classe énergétique du certificat PEB :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Le prix de loyer a-t-il déjà été indexé 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3"/>
      <c r="H18" s="164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Loyer de base le 0/1/1900</v>
      </c>
      <c r="C19" s="51"/>
      <c r="D19" s="51"/>
      <c r="E19" s="51"/>
      <c r="F19" s="46"/>
      <c r="G19" s="161"/>
      <c r="H19" s="162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Chiffre de l'indice initial (base 2013)</v>
      </c>
      <c r="C20" s="52"/>
      <c r="D20" s="52"/>
      <c r="E20" s="52"/>
      <c r="F20" s="43"/>
      <c r="G20" s="156" t="str">
        <f>IFERROR(VLOOKUP(Index063,indices!B3:N39,1+Index062),"")</f>
        <v/>
      </c>
      <c r="H20" s="156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Nouveau chiffre de l’indice à partir de 0/1/2023</v>
      </c>
      <c r="C21" s="52"/>
      <c r="D21" s="52"/>
      <c r="E21" s="52"/>
      <c r="F21" s="43"/>
      <c r="G21" s="156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6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>Facteur de correction appliqué :</v>
      </c>
      <c r="C22" s="52"/>
      <c r="D22" s="52"/>
      <c r="E22" s="52"/>
      <c r="F22" s="43"/>
      <c r="G22" s="155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5"/>
      <c r="I22" s="33"/>
      <c r="J22" s="52" t="str">
        <f ca="1">Index057</f>
        <v xml:space="preserve">Non 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Loyer maximum indexé à payer pour le loyer à partir de 0/1/2023</v>
      </c>
      <c r="C23" s="52"/>
      <c r="D23" s="52"/>
      <c r="E23" s="52"/>
      <c r="F23" s="43"/>
      <c r="G23" s="154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4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He/2xSAQtIfvFoiEuQDMo8u+v7UUAV7KA8eKszkVTU87pX+K+fvbfJH6psGVW5ncG2cEVGS4qby3+Np7kXvBaQ==" saltValue="pcI+MarQAIW1JV/MFcDTRQ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7:T7">
    <cfRule type="expression" dxfId="68" priority="39">
      <formula>$V7=1</formula>
    </cfRule>
  </conditionalFormatting>
  <conditionalFormatting sqref="B8:T8">
    <cfRule type="expression" dxfId="67" priority="58">
      <formula>$V$8=1</formula>
    </cfRule>
  </conditionalFormatting>
  <conditionalFormatting sqref="B9:T9">
    <cfRule type="expression" dxfId="66" priority="5" stopIfTrue="1">
      <formula>$V$9=1</formula>
    </cfRule>
  </conditionalFormatting>
  <conditionalFormatting sqref="B10:T10">
    <cfRule type="expression" dxfId="65" priority="36" stopIfTrue="1">
      <formula>$V$10=1</formula>
    </cfRule>
  </conditionalFormatting>
  <conditionalFormatting sqref="B11:T11">
    <cfRule type="expression" dxfId="64" priority="35" stopIfTrue="1">
      <formula>$V$11=1</formula>
    </cfRule>
  </conditionalFormatting>
  <conditionalFormatting sqref="B12:T12">
    <cfRule type="expression" dxfId="63" priority="34" stopIfTrue="1">
      <formula>$V$12=1</formula>
    </cfRule>
  </conditionalFormatting>
  <conditionalFormatting sqref="B13:T13">
    <cfRule type="expression" dxfId="62" priority="33" stopIfTrue="1">
      <formula>$V$13=1</formula>
    </cfRule>
  </conditionalFormatting>
  <conditionalFormatting sqref="B14:T14">
    <cfRule type="expression" dxfId="61" priority="32" stopIfTrue="1">
      <formula>$V$14=1</formula>
    </cfRule>
  </conditionalFormatting>
  <conditionalFormatting sqref="B15:T15">
    <cfRule type="expression" dxfId="60" priority="30" stopIfTrue="1">
      <formula>$V$15=1</formula>
    </cfRule>
  </conditionalFormatting>
  <conditionalFormatting sqref="B16:T16">
    <cfRule type="expression" dxfId="59" priority="31" stopIfTrue="1">
      <formula>$V$16=1</formula>
    </cfRule>
  </conditionalFormatting>
  <conditionalFormatting sqref="B19:T19">
    <cfRule type="expression" dxfId="58" priority="4" stopIfTrue="1">
      <formula>$V$19=1</formula>
    </cfRule>
  </conditionalFormatting>
  <conditionalFormatting sqref="B20:T23">
    <cfRule type="expression" dxfId="57" priority="27" stopIfTrue="1">
      <formula>$V$21=1</formula>
    </cfRule>
  </conditionalFormatting>
  <conditionalFormatting sqref="B22:T22">
    <cfRule type="expression" dxfId="56" priority="28" stopIfTrue="1">
      <formula>$V$22=1</formula>
    </cfRule>
  </conditionalFormatting>
  <conditionalFormatting sqref="F20:F23 I20:T23">
    <cfRule type="expression" dxfId="55" priority="275" stopIfTrue="1">
      <formula>$G$19=""</formula>
    </cfRule>
    <cfRule type="expression" dxfId="54" priority="382" stopIfTrue="1">
      <formula>OR($G$19="",$G$19=0)</formula>
    </cfRule>
  </conditionalFormatting>
  <conditionalFormatting sqref="F22 I22:T22">
    <cfRule type="expression" dxfId="53" priority="83">
      <formula>Index060 = "Y"</formula>
    </cfRule>
    <cfRule type="expression" dxfId="52" priority="532" stopIfTrue="1">
      <formula>$AC$11=0</formula>
    </cfRule>
  </conditionalFormatting>
  <conditionalFormatting sqref="F15:T15 F16:F18 H16:T16 F22 I22:T22">
    <cfRule type="expression" dxfId="51" priority="112" stopIfTrue="1">
      <formula>$AC$14=1</formula>
    </cfRule>
  </conditionalFormatting>
  <conditionalFormatting sqref="G13">
    <cfRule type="expression" dxfId="50" priority="392">
      <formula>$G$13&gt;0</formula>
    </cfRule>
  </conditionalFormatting>
  <conditionalFormatting sqref="G15">
    <cfRule type="expression" dxfId="49" priority="396">
      <formula>$G$15&gt;0</formula>
    </cfRule>
  </conditionalFormatting>
  <conditionalFormatting sqref="G9:H9">
    <cfRule type="expression" dxfId="48" priority="25" stopIfTrue="1">
      <formula>$X$9="Gn wrd"</formula>
    </cfRule>
    <cfRule type="expression" dxfId="47" priority="37">
      <formula>$G$9&lt;&gt;""</formula>
    </cfRule>
  </conditionalFormatting>
  <conditionalFormatting sqref="G10:H10">
    <cfRule type="expression" dxfId="46" priority="88" stopIfTrue="1">
      <formula>Startdatum&gt;Index001</formula>
    </cfRule>
    <cfRule type="expression" dxfId="45" priority="386">
      <formula>$G$10&gt;0</formula>
    </cfRule>
  </conditionalFormatting>
  <conditionalFormatting sqref="G13:H13">
    <cfRule type="expression" dxfId="44" priority="527" stopIfTrue="1">
      <formula>AND($AC$13=1,$G$13&lt;&gt;"")</formula>
    </cfRule>
  </conditionalFormatting>
  <conditionalFormatting sqref="G15:H15">
    <cfRule type="expression" dxfId="43" priority="529" stopIfTrue="1">
      <formula>AND($AC$15=1,$G$15&lt;&gt;"")</formula>
    </cfRule>
  </conditionalFormatting>
  <conditionalFormatting sqref="G19:H19">
    <cfRule type="expression" dxfId="42" priority="7" stopIfTrue="1">
      <formula>$X$19="gn wrd"</formula>
    </cfRule>
    <cfRule type="expression" dxfId="41" priority="29" stopIfTrue="1">
      <formula>$G$19&lt;&gt;""</formula>
    </cfRule>
  </conditionalFormatting>
  <conditionalFormatting sqref="H6:H8 H11:H12">
    <cfRule type="expression" dxfId="40" priority="408">
      <formula>$H6&lt;&gt;""</formula>
    </cfRule>
  </conditionalFormatting>
  <conditionalFormatting sqref="H14">
    <cfRule type="expression" dxfId="39" priority="394">
      <formula>$H$14&lt;&gt;""</formula>
    </cfRule>
  </conditionalFormatting>
  <conditionalFormatting sqref="H16">
    <cfRule type="expression" dxfId="38" priority="520">
      <formula>$H$16&lt;&gt;""</formula>
    </cfRule>
  </conditionalFormatting>
  <conditionalFormatting sqref="J9">
    <cfRule type="expression" dxfId="37" priority="47" stopIfTrue="1">
      <formula>$G$9&gt;0</formula>
    </cfRule>
    <cfRule type="expression" dxfId="36" priority="55">
      <formula>$J$9="?"</formula>
    </cfRule>
  </conditionalFormatting>
  <conditionalFormatting sqref="J13">
    <cfRule type="expression" dxfId="35" priority="93" stopIfTrue="1">
      <formula>$G$13&gt;0</formula>
    </cfRule>
    <cfRule type="expression" dxfId="34" priority="110" stopIfTrue="1">
      <formula>$J$13="?"</formula>
    </cfRule>
  </conditionalFormatting>
  <conditionalFormatting sqref="J15">
    <cfRule type="expression" dxfId="33" priority="167">
      <formula>$G$15&gt;0</formula>
    </cfRule>
    <cfRule type="expression" dxfId="32" priority="208">
      <formula>$J$15="?"</formula>
    </cfRule>
  </conditionalFormatting>
  <conditionalFormatting sqref="J6:T6">
    <cfRule type="expression" dxfId="31" priority="57">
      <formula>$AC$6=0</formula>
    </cfRule>
  </conditionalFormatting>
  <conditionalFormatting sqref="J7:T7">
    <cfRule type="expression" dxfId="30" priority="227" stopIfTrue="1">
      <formula>$AC$7=0</formula>
    </cfRule>
  </conditionalFormatting>
  <conditionalFormatting sqref="J8:T8">
    <cfRule type="expression" dxfId="29" priority="61">
      <formula>$AC$8=0</formula>
    </cfRule>
  </conditionalFormatting>
  <conditionalFormatting sqref="J10:T10">
    <cfRule type="expression" dxfId="28" priority="535" stopIfTrue="1">
      <formula>$G$10=""</formula>
    </cfRule>
    <cfRule type="expression" dxfId="27" priority="536">
      <formula>$AG$10=0</formula>
    </cfRule>
  </conditionalFormatting>
  <conditionalFormatting sqref="J11:T11">
    <cfRule type="expression" dxfId="26" priority="87">
      <formula>$AC$11=0</formula>
    </cfRule>
  </conditionalFormatting>
  <conditionalFormatting sqref="J12:T12">
    <cfRule type="expression" dxfId="25" priority="84">
      <formula>$AC$12=0</formula>
    </cfRule>
    <cfRule type="expression" dxfId="24" priority="412">
      <formula>$AC$12=0</formula>
    </cfRule>
  </conditionalFormatting>
  <conditionalFormatting sqref="J14:T14">
    <cfRule type="expression" dxfId="23" priority="414">
      <formula>$AC$14=0</formula>
    </cfRule>
  </conditionalFormatting>
  <conditionalFormatting sqref="K11">
    <cfRule type="expression" dxfId="22" priority="50" stopIfTrue="1">
      <formula>$H$8=""</formula>
    </cfRule>
    <cfRule type="expression" dxfId="21" priority="52" stopIfTrue="1">
      <formula>$AA$8=0</formula>
    </cfRule>
    <cfRule type="expression" dxfId="20" priority="53" stopIfTrue="1">
      <formula>$AC$8=1</formula>
    </cfRule>
    <cfRule type="expression" dxfId="19" priority="54">
      <formula>$G$10=""</formula>
    </cfRule>
  </conditionalFormatting>
  <conditionalFormatting sqref="K9:T9">
    <cfRule type="expression" dxfId="18" priority="26" stopIfTrue="1">
      <formula>$K$9=""</formula>
    </cfRule>
  </conditionalFormatting>
  <conditionalFormatting sqref="K11:T11 J10:T10">
    <cfRule type="expression" dxfId="17" priority="60" stopIfTrue="1">
      <formula>"Startdatum&lt;=TODAY()"</formula>
    </cfRule>
  </conditionalFormatting>
  <conditionalFormatting sqref="K13:T13">
    <cfRule type="expression" dxfId="16" priority="530" stopIfTrue="1">
      <formula>OR($AC$13=0,$G$13="")</formula>
    </cfRule>
  </conditionalFormatting>
  <conditionalFormatting sqref="K15:T15">
    <cfRule type="expression" dxfId="15" priority="531">
      <formula>OR($AC$15=0,$G$15="")</formula>
    </cfRule>
  </conditionalFormatting>
  <conditionalFormatting sqref="B25">
    <cfRule type="expression" dxfId="14" priority="24" stopIfTrue="1">
      <formula>$V$21=1</formula>
    </cfRule>
  </conditionalFormatting>
  <conditionalFormatting sqref="B20:BZ25 B19:Z19 AB19:BZ19 B18:G18 I18:BZ18 B2:BZ2 B4:BZ17 B3:F3 I3:BZ3">
    <cfRule type="expression" dxfId="13" priority="1">
      <formula>_xlfn.ISFORMULA(B2)</formula>
    </cfRule>
  </conditionalFormatting>
  <conditionalFormatting sqref="J17 B17:H17">
    <cfRule type="expression" dxfId="12" priority="9" stopIfTrue="1">
      <formula>$V$17=1</formula>
    </cfRule>
    <cfRule type="expression" dxfId="11" priority="6" stopIfTrue="1">
      <formula>$AG$12="No"</formula>
    </cfRule>
  </conditionalFormatting>
  <conditionalFormatting sqref="G18">
    <cfRule type="expression" dxfId="10" priority="20" stopIfTrue="1">
      <formula>$X$18=1</formula>
    </cfRule>
    <cfRule type="expression" dxfId="9" priority="21">
      <formula>$G18&lt;&gt;""</formula>
    </cfRule>
  </conditionalFormatting>
  <conditionalFormatting sqref="J17:J18">
    <cfRule type="expression" dxfId="8" priority="23" stopIfTrue="1">
      <formula>$J$17="?"</formula>
    </cfRule>
  </conditionalFormatting>
  <conditionalFormatting sqref="G17">
    <cfRule type="expression" dxfId="7" priority="13" stopIfTrue="1">
      <formula>$AC$14=1</formula>
    </cfRule>
  </conditionalFormatting>
  <conditionalFormatting sqref="H17">
    <cfRule type="expression" dxfId="6" priority="15">
      <formula>$H17&lt;&gt;""</formula>
    </cfRule>
    <cfRule type="expression" dxfId="5" priority="18" stopIfTrue="1">
      <formula>$V$10=1</formula>
    </cfRule>
  </conditionalFormatting>
  <conditionalFormatting sqref="H17">
    <cfRule type="expression" dxfId="4" priority="12" stopIfTrue="1">
      <formula>$V$12=1</formula>
    </cfRule>
  </conditionalFormatting>
  <conditionalFormatting sqref="B18:H18 J18 K18">
    <cfRule type="expression" dxfId="3" priority="8" stopIfTrue="1">
      <formula>$V$18=1</formula>
    </cfRule>
  </conditionalFormatting>
  <conditionalFormatting sqref="J18">
    <cfRule type="expression" dxfId="2" priority="19" stopIfTrue="1">
      <formula>$G$18&gt;0</formula>
    </cfRule>
  </conditionalFormatting>
  <conditionalFormatting sqref="B19:H19">
    <cfRule type="expression" dxfId="1" priority="384" stopIfTrue="1">
      <formula>AND($AC$10=1,$H$17="",$V$17=0)</formula>
    </cfRule>
  </conditionalFormatting>
  <conditionalFormatting sqref="B15:B16">
    <cfRule type="expression" dxfId="0" priority="2" stopIfTrue="1">
      <formula>$AC$14=1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45626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45631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V2024_11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(2024)?</v>
      </c>
      <c r="D12" s="115">
        <f ca="1">DATE(YEAR(TODAY()),MONTH(Startdatum),DAY(Startdatum))</f>
        <v>45291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0/1/2023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123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0/1/2023 kleiner dan 30/11/2024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45291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31/12/2023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31/12/2023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2022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127.89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(12/2022)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2021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115.6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(12/2021) Pas d'augmentation du 14/10/2022 au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(12/2022) Du 14/10/2022 au 13/10/2023 augmentation uniquement de 50% maximum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 xml:space="preserve">Non 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45291</v>
      </c>
      <c r="E55" s="34"/>
      <c r="F55">
        <f ca="1">YEAR(Index015)</f>
        <v>2023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((Indice d'indexation 12/2022 + Indice d'indexation 12/2023 / Indice d'indexation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((Indice d'indexation  12/2021 + Indice d'indexation  12/2021 / Indice d'indexation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Indice d'indexation 12/2022  / Indice d'indexation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Indice d'indexation 12/2021  / Indice d'indexation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 xml:space="preserve">Non 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flODc/22q9QNxHSuU+8h6xaD039W+wtawuaHmrBvGZ/UGo6Rk7XI69P/pMMKDU2yek11j1VpGiFh5hFu46QrZA==" saltValue="DNEs2HMNi9IMUlq0Iddr1A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Oui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Non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(12/2022)</v>
      </c>
      <c r="D44" s="102" t="str">
        <f ca="1">"Maximaal 50 % van de toegestane indexering van indexcijfer "&amp;Index037</f>
        <v>Maximaal 50 % van de toegestane indexering van indexcijfer (12/2022)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01/12/2024.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01/12/2024.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0" zoomScale="90" zoomScaleNormal="90" workbookViewId="0">
      <selection activeCell="T27" sqref="T27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2024</v>
      </c>
      <c r="S2" s="80">
        <f>IF(MAX(TIndexcijfers[M])&lt;12,MAX(TIndexcijfers[M])+1,1)+N("Maand die volgt op de laatste maand waarvoor de index gekend is")</f>
        <v>11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43830</v>
      </c>
      <c r="AC2" s="81">
        <f ca="1">IF(EDATE(RecenteIndex,-36)&gt;=Startdatum,EDATE(RecenteIndex,-36),"")</f>
        <v>44196</v>
      </c>
      <c r="AD2" s="81">
        <f ca="1">IF(EDATE(RecenteIndex,-24)&gt;=Startdatum,EDATE(RecenteIndex,-24),"")</f>
        <v>44561</v>
      </c>
      <c r="AE2" s="81">
        <f ca="1">IF(EDATE(RecenteIndex,-12)&gt;=Startdatum,EDATE(RecenteIndex,-12),"")</f>
        <v>44926</v>
      </c>
      <c r="AF2" s="81">
        <f ca="1">RecenteIndex</f>
        <v>45291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45626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91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44926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/>
      <c r="N33" s="34"/>
      <c r="O33" s="83">
        <f>IF(OR(COUNT(TIndexcijfers[[#This Row],[1]:[12]])=12,COUNT(TIndexcijfers[[#This Row],[1]:[12]])=0),0,TIndexcijfers[[#This Row],[base 2013]])</f>
        <v>2024</v>
      </c>
      <c r="P33" s="83">
        <f>IF(COUNT(TIndexcijfers[[#This Row],[1]:[12]])=12,0,COUNT(TIndexcijfers[[#This Row],[1]:[12]]))</f>
        <v>10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0</v>
      </c>
      <c r="P34" s="83">
        <f>IF(COUNT(TIndexcijfers[[#This Row],[1]:[12]])=12,0,COUNT(TIndexcijfers[[#This Row],[1]:[12]]))</f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wcIu68KbCfDN7lJPaS4Y4oGcPTNysiJ1/f3xPpFgBOCfV89HZskDmLlid/iJ95tuyFIVj3U6Vz5Fg7Jb/8x0og==" saltValue="5AznnfFu2waQjtc0rTCLog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2024-10-30T14:26:41Z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