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1" documentId="8_{AD418576-DFE9-4A97-BE1A-A8E5A730CA21}" xr6:coauthVersionLast="47" xr6:coauthVersionMax="47" xr10:uidLastSave="{3F5F6401-CC6D-45E3-8D68-DFCBD881BEA0}"/>
  <workbookProtection workbookAlgorithmName="SHA-512" workbookHashValue="XJfeoFbg6hGx+cP/UTBLbaEm7ELNZs5fHUOKcwF4DjpJMeCfXc1VlTKqZlr8i1UNaQzNne95JPVdc/99oQkbSg==" workbookSaltValue="k64aKHdOsnr57UBZ0nZkBw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<sst xmlns="http://schemas.openxmlformats.org/spreadsheetml/2006/main" count="296" uniqueCount="286">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</sst>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Cette version ne peut être utilisée que pour le calcul de l'ajustement des prix des loyers des baux d'habitation jusqu'au 31/10/2024.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Prochaine mise à jour du module (= Ajout de l'indice 10/2024) le 5/11/2024</v>
      </c>
      <c r="C3" s="32"/>
      <c r="D3" s="32"/>
      <c r="E3" s="32"/>
      <c r="F3" s="153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3"/>
      <c r="H3" s="153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V2024_10</v>
      </c>
      <c r="H4" s="135" t="s">
        <v>1</v>
      </c>
      <c r="I4" s="67"/>
      <c r="J4" s="32" t="str">
        <f>IF(FN="NL",VLOOKUP(49,Taal!B2:D63,3,FALSE),VLOOKUP(49,Taal!B2:D63,2,FALSE))</f>
        <v>Choix de langue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Module de calcul - Ajustement du loyer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Remplissez les différents champs.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Il s'agit d'un logement situé en Région de Bruxelles-Capitale?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Il s'agit d'un bail d'habitation?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Il s'agit d'un bail d'habitation écrit?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Date de conclusion du bail d'habitation. (jj/mm/aaaa) ou inconnu (?)</v>
      </c>
      <c r="C9" s="43"/>
      <c r="D9" s="43"/>
      <c r="E9" s="43"/>
      <c r="F9" s="43"/>
      <c r="G9" s="157"/>
      <c r="H9" s="158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Date de début du bail d'habitation. (jj/mm/aaaa)</v>
      </c>
      <c r="C10" s="43"/>
      <c r="D10" s="43"/>
      <c r="E10" s="43"/>
      <c r="F10" s="43"/>
      <c r="G10" s="159"/>
      <c r="H10" s="160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Etes-vous sûr de cette date ? Si oui, ignorez ce commentaire.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Le contrat exclut-il expressément l'indexation?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Le bail d'habitation écrit a été enregistré?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Date d'enregistrement du contrat  (jj/mm/aaaa) ou inconnu (?).</v>
      </c>
      <c r="C13" s="46"/>
      <c r="D13" s="46"/>
      <c r="E13" s="46"/>
      <c r="F13" s="46"/>
      <c r="G13" s="157"/>
      <c r="H13" s="158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Le certificat PEB a-t-il été présentée au locataire 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Date à laquelle le certificat PEB a été remise au locataire  (jj/mm/aaaa) ou inconnu (?).</v>
      </c>
      <c r="C15" s="46"/>
      <c r="D15" s="46"/>
      <c r="E15" s="46"/>
      <c r="F15" s="46"/>
      <c r="G15" s="157"/>
      <c r="H15" s="158"/>
      <c r="I15" s="33"/>
      <c r="J15" s="145"/>
      <c r="K15" s="57" t="str">
        <f ca="1">IF(EPBDatum&gt;TODAY(),IF(FN="NL",VLOOKUP(40,Taal!B2:D63,3,FALSE),VLOOKUP(40,Taal!B2:D63,2,FALSE)),"")</f>
        <v>Etes-vous sûr de cette date ? Si oui, ignorez ce commentaire.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>Classe énergétique du certificat PEB :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Le prix de loyer a-t-il déjà été indexé 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3"/>
      <c r="H18" s="164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Loyer de base le 0/1/1900</v>
      </c>
      <c r="C19" s="51"/>
      <c r="D19" s="51"/>
      <c r="E19" s="51"/>
      <c r="F19" s="46"/>
      <c r="G19" s="161"/>
      <c r="H19" s="162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Chiffre de l'indice initial (base 2013)</v>
      </c>
      <c r="C20" s="52"/>
      <c r="D20" s="52"/>
      <c r="E20" s="52"/>
      <c r="F20" s="43"/>
      <c r="G20" s="156" t="str">
        <f>IFERROR(VLOOKUP(Index063,indices!B3:N39,1+Index062),"")</f>
        <v/>
      </c>
      <c r="H20" s="156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Nouveau chiffre de l’indice à partir de 0/1/2023</v>
      </c>
      <c r="C21" s="52"/>
      <c r="D21" s="52"/>
      <c r="E21" s="52"/>
      <c r="F21" s="43"/>
      <c r="G21" s="156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6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>Facteur de correction appliqué :</v>
      </c>
      <c r="C22" s="52"/>
      <c r="D22" s="52"/>
      <c r="E22" s="52"/>
      <c r="F22" s="43"/>
      <c r="G22" s="155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5"/>
      <c r="I22" s="33"/>
      <c r="J22" s="52" t="str">
        <f ca="1">Index057</f>
        <v xml:space="preserve">Non 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Loyer maximum indexé à payer pour le loyer à partir de 0/1/2023</v>
      </c>
      <c r="C23" s="52"/>
      <c r="D23" s="52"/>
      <c r="E23" s="52"/>
      <c r="F23" s="43"/>
      <c r="G23" s="154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4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jqgo28RiWpBhVtN2vrpJMKjDqRZRG1nMWsvpgiezkZz5LZNlOjh7PDgNDq2BfyQ7Ug+ZPYUfW8ez6rS0THWIqw==" saltValue="RhdT0ay8PW4XvMbH+/I2p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45596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45601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V2024_10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(2024)?</v>
      </c>
      <c r="D12" s="115">
        <f ca="1">DATE(YEAR(TODAY()),MONTH(Startdatum),DAY(Startdatum))</f>
        <v>45291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0/1/2023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123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0/1/2023 kleiner dan 31/10/2024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45291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31/12/2023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31/12/2023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2022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127.89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(12/2022)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2021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115.6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(12/2021) Pas d'augmentation du 14/10/2022 au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(12/2022) Du 14/10/2022 au 13/10/2023 augmentation uniquement de 50% maximum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 xml:space="preserve">Non 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45291</v>
      </c>
      <c r="E55" s="34"/>
      <c r="F55">
        <f ca="1">YEAR(Index015)</f>
        <v>2023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((Indice d'indexation 12/2022 + Indice d'indexation 12/2023 / Indice d'indexation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((Indice d'indexation  12/2021 + Indice d'indexation  12/2021 / Indice d'indexation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Indice d'indexation 12/2022  / Indice d'indexation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Indice d'indexation 12/2021  / Indice d'indexation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 xml:space="preserve">Non 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AfPXHTsKCe3CzbBCHkYKoLOgOILutt6lI6i7bWtFAQgFVcF130Xz6w8BVJJ8nRs4wV1w/xTOYDfXz6yYihoKOw==" saltValue="+LggEZ5WKd861/QKvwXjuw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Oui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Non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(12/2022)</v>
      </c>
      <c r="D44" s="102" t="str">
        <f ca="1">"Maximaal 50 % van de toegestane indexering van indexcijfer "&amp;Index037</f>
        <v>Maximaal 50 % van de toegestane indexering van indexcijfer (12/2022)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01/11/2024.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01/11/2024.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0" zoomScale="90" zoomScaleNormal="90" workbookViewId="0">
      <selection activeCell="K34" sqref="K34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2024</v>
      </c>
      <c r="S2" s="80">
        <f>IF(MAX(TIndexcijfers[M])&lt;12,MAX(TIndexcijfers[M])+1,1)+N("Maand die volgt op de laatste maand waarvoor de index gekend is")</f>
        <v>10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43830</v>
      </c>
      <c r="AC2" s="81">
        <f ca="1">IF(EDATE(RecenteIndex,-36)&gt;=Startdatum,EDATE(RecenteIndex,-36),"")</f>
        <v>44196</v>
      </c>
      <c r="AD2" s="81">
        <f ca="1">IF(EDATE(RecenteIndex,-24)&gt;=Startdatum,EDATE(RecenteIndex,-24),"")</f>
        <v>44561</v>
      </c>
      <c r="AE2" s="81">
        <f ca="1">IF(EDATE(RecenteIndex,-12)&gt;=Startdatum,EDATE(RecenteIndex,-12),"")</f>
        <v>44926</v>
      </c>
      <c r="AF2" s="81">
        <f ca="1">RecenteIndex</f>
        <v>45291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45596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91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44926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/>
      <c r="M33" s="34"/>
      <c r="N33" s="34"/>
      <c r="O33" s="83">
        <f>IF(OR(COUNT(TIndexcijfers[[#This Row],[1]:[12]])=12,COUNT(TIndexcijfers[[#This Row],[1]:[12]])=0),0,TIndexcijfers[[#This Row],[base 2013]])</f>
        <v>2024</v>
      </c>
      <c r="P33" s="83">
        <f>IF(COUNT(TIndexcijfers[[#This Row],[1]:[12]])=12,0,COUNT(TIndexcijfers[[#This Row],[1]:[12]]))</f>
        <v>9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0</v>
      </c>
      <c r="P34" s="83">
        <f>IF(COUNT(TIndexcijfers[[#This Row],[1]:[12]])=12,0,COUNT(TIndexcijfers[[#This Row],[1]:[12]]))</f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Py3+m3lx7USG1PpR3ceH3vxHM/JO1u4onHVIqeLtEALDqCmJRXimMCPToTs0frJd7xHXT0UZauSbg4ptDU/AVA==" saltValue="k8nb2wJ5SHhnedBfk+DesA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2024-10-02T11:58:26Z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